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4" i="1"/>
  <c r="E29" i="1" l="1"/>
  <c r="E30" i="1" l="1"/>
  <c r="G30" i="1" s="1"/>
  <c r="H30" i="1" s="1"/>
  <c r="K29" i="1"/>
  <c r="L29" i="1" s="1"/>
  <c r="I29" i="1"/>
  <c r="J29" i="1" s="1"/>
  <c r="K28" i="1"/>
  <c r="L28" i="1" s="1"/>
  <c r="I28" i="1"/>
  <c r="J28" i="1" s="1"/>
  <c r="G28" i="1"/>
  <c r="H28" i="1" s="1"/>
  <c r="F28" i="1"/>
  <c r="F27" i="1"/>
  <c r="F26" i="1" s="1"/>
  <c r="E23" i="1" l="1"/>
  <c r="I30" i="1"/>
  <c r="J30" i="1" s="1"/>
  <c r="F30" i="1"/>
  <c r="K30" i="1"/>
  <c r="L30" i="1" s="1"/>
  <c r="G29" i="1"/>
  <c r="H29" i="1" s="1"/>
  <c r="F29" i="1"/>
  <c r="H23" i="1" l="1"/>
  <c r="E22" i="1"/>
  <c r="E27" i="1"/>
  <c r="H22" i="1" l="1"/>
  <c r="H21" i="1"/>
  <c r="E21" i="1"/>
  <c r="K27" i="1"/>
  <c r="L27" i="1" s="1"/>
  <c r="G27" i="1"/>
  <c r="H27" i="1" s="1"/>
  <c r="I27" i="1"/>
  <c r="J27" i="1" s="1"/>
  <c r="E26" i="1"/>
  <c r="H20" i="1" l="1"/>
  <c r="E20" i="1"/>
  <c r="G26" i="1"/>
  <c r="H26" i="1" s="1"/>
  <c r="I26" i="1"/>
  <c r="J26" i="1" s="1"/>
  <c r="K26" i="1"/>
  <c r="L26" i="1" s="1"/>
  <c r="I25" i="1"/>
  <c r="J25" i="1" s="1"/>
  <c r="G25" i="1"/>
  <c r="H25" i="1" s="1"/>
  <c r="K25" i="1"/>
  <c r="L25" i="1" s="1"/>
  <c r="K24" i="1" l="1"/>
  <c r="L24" i="1" s="1"/>
  <c r="G24" i="1"/>
  <c r="H24" i="1" s="1"/>
  <c r="I24" i="1"/>
  <c r="J24" i="1" s="1"/>
  <c r="K23" i="1" l="1"/>
  <c r="L23" i="1" s="1"/>
  <c r="G23" i="1"/>
  <c r="I23" i="1"/>
  <c r="J23" i="1" s="1"/>
  <c r="I21" i="1" l="1"/>
  <c r="J21" i="1" s="1"/>
  <c r="G21" i="1"/>
  <c r="K21" i="1"/>
  <c r="L21" i="1" s="1"/>
  <c r="K22" i="1" l="1"/>
  <c r="L22" i="1" s="1"/>
  <c r="I22" i="1"/>
  <c r="J22" i="1" s="1"/>
  <c r="G22" i="1"/>
  <c r="I20" i="1"/>
  <c r="J20" i="1" s="1"/>
  <c r="K20" i="1"/>
  <c r="L20" i="1" s="1"/>
  <c r="G20" i="1"/>
</calcChain>
</file>

<file path=xl/sharedStrings.xml><?xml version="1.0" encoding="utf-8"?>
<sst xmlns="http://schemas.openxmlformats.org/spreadsheetml/2006/main" count="93" uniqueCount="62">
  <si>
    <t>Православная Артель "Братья Масловы"</t>
  </si>
  <si>
    <t>Характеристики:</t>
  </si>
  <si>
    <t xml:space="preserve">
При непрерывном горении
</t>
  </si>
  <si>
    <t>Расход</t>
  </si>
  <si>
    <t>Поправка фитиля</t>
  </si>
  <si>
    <t>Оптовая</t>
  </si>
  <si>
    <t>Упаковка</t>
  </si>
  <si>
    <t>цена,</t>
  </si>
  <si>
    <t xml:space="preserve">цена, </t>
  </si>
  <si>
    <t>Наименование товара</t>
  </si>
  <si>
    <t>(тара)</t>
  </si>
  <si>
    <t>руб. за</t>
  </si>
  <si>
    <t>единицу</t>
  </si>
  <si>
    <t>литр масла</t>
  </si>
  <si>
    <t>товара</t>
  </si>
  <si>
    <t>&gt;100 000 руб.</t>
  </si>
  <si>
    <t>бочка 220 л</t>
  </si>
  <si>
    <t>бочка 203 л</t>
  </si>
  <si>
    <t>Масло лампадное в пластик. бочках ~197 л / 165 кг</t>
  </si>
  <si>
    <t>фляга 30 л</t>
  </si>
  <si>
    <t xml:space="preserve">Масло лампадное в пластик. бут 5 л </t>
  </si>
  <si>
    <t xml:space="preserve">Масло лампадное в пластик. бут 3 л </t>
  </si>
  <si>
    <t>Масло лампадное в ПЭТ бутылке 1 л</t>
  </si>
  <si>
    <t>коробка (15 шт.)</t>
  </si>
  <si>
    <t>Масло лампадное в ПЭТ бутылке 0,5 л</t>
  </si>
  <si>
    <t>коробка (30 шт.)</t>
  </si>
  <si>
    <t>Масло лампадное в ПЭТ бут 0,3 л</t>
  </si>
  <si>
    <t>коробка (50 шт.)</t>
  </si>
  <si>
    <t>литр</t>
  </si>
  <si>
    <t>бочка 195 л</t>
  </si>
  <si>
    <t>коробка (4шт.)</t>
  </si>
  <si>
    <t>Насос ручной</t>
  </si>
  <si>
    <t>для откачки масла</t>
  </si>
  <si>
    <t xml:space="preserve">
Тара
</t>
  </si>
  <si>
    <t>Цена (руб.)</t>
  </si>
  <si>
    <t>Продажа</t>
  </si>
  <si>
    <t>Возврат</t>
  </si>
  <si>
    <t>Бочка - пластиковая 200-230 л</t>
  </si>
  <si>
    <t xml:space="preserve">Бочка - металлическая 200-220 л </t>
  </si>
  <si>
    <t>Фляга - пластиковая 50 л</t>
  </si>
  <si>
    <t>Фляга - пластиковая 30 л</t>
  </si>
  <si>
    <t xml:space="preserve">   Адрес склада: Москва, Черницынский проезд, д. 3, стр. 6 (территория Московского Абразивного Завода)</t>
  </si>
  <si>
    <t xml:space="preserve"> Сайт: МАСЛОВЫ.РФ        e-mail: 1@maslovy.ru        Телефон: +7(499) 769-37-77; +7(977) 295-67-37</t>
  </si>
  <si>
    <t>Масло лампадное в пластик. флягах 48 л / 40 кг</t>
  </si>
  <si>
    <t>бочка 230 л</t>
  </si>
  <si>
    <t xml:space="preserve">     </t>
  </si>
  <si>
    <t xml:space="preserve"> Стоимость продажной / возвратной тары</t>
  </si>
  <si>
    <t>Масло лампадное в пластик. флягах 30 л / 25 кг</t>
  </si>
  <si>
    <t>Масло лампадное в пластик. бочках ~220 л / 183,5 кг</t>
  </si>
  <si>
    <t>Масло лампадное в пластик. бочках ~230 л / 192 кг</t>
  </si>
  <si>
    <t>фляга 48 л</t>
  </si>
  <si>
    <t>Масло лампадное в железн. бочках ~203 л / 169 кг</t>
  </si>
  <si>
    <t>&gt;15 000 руб.</t>
  </si>
  <si>
    <t>&gt;40 000 руб.</t>
  </si>
  <si>
    <t>коробка (5 шт.)</t>
  </si>
  <si>
    <t>от 2 кор.</t>
  </si>
  <si>
    <t>от 35 мл в сутки</t>
  </si>
  <si>
    <t>3500 руб.</t>
  </si>
  <si>
    <t xml:space="preserve">Высокоочищенное прозрачное минеральное (белое) масло без запаха.
</t>
  </si>
  <si>
    <r>
      <t>Масло вазелиновое категории "СОБОРНОЕ"</t>
    </r>
    <r>
      <rPr>
        <b/>
        <i/>
        <sz val="16"/>
        <rFont val="Angsana New"/>
        <family val="1"/>
      </rPr>
      <t xml:space="preserve"> (косметическое маловязкое)</t>
    </r>
    <r>
      <rPr>
        <b/>
        <i/>
        <sz val="20"/>
        <rFont val="Angsana New"/>
        <family val="1"/>
      </rPr>
      <t xml:space="preserve">
</t>
    </r>
    <r>
      <rPr>
        <b/>
        <i/>
        <sz val="14"/>
        <rFont val="Angsana New"/>
        <family val="1"/>
      </rPr>
      <t>(с добавлением освящённого пищевого оливкового масла)</t>
    </r>
  </si>
  <si>
    <t>не чаще чем один раз в 3 дня</t>
  </si>
  <si>
    <r>
      <rPr>
        <sz val="18"/>
        <rFont val="Angsana New"/>
        <family val="1"/>
      </rPr>
      <t>Цены на лампадное масло от</t>
    </r>
    <r>
      <rPr>
        <b/>
        <sz val="18"/>
        <rFont val="Angsana New"/>
        <family val="1"/>
      </rPr>
      <t xml:space="preserve"> 01.11.2022</t>
    </r>
    <r>
      <rPr>
        <sz val="18"/>
        <rFont val="Angsana New"/>
        <family val="1"/>
      </rPr>
      <t xml:space="preserve"> г. </t>
    </r>
    <r>
      <rPr>
        <sz val="16"/>
        <rFont val="Angsana New"/>
        <family val="1"/>
      </rPr>
      <t>(ЦЕНЫ УКАЗАНЫ БЕЗ УЧЁТА ОТСРОЧКИ ОПЛАТЫ)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</si>
</sst>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\ _₽"/>
    <numFmt numFmtId="165" formatCode="#,##0\ _₽"/>
    <numFmt numFmtId="166" formatCode="#,##0.00_р_."/>
    <numFmt numFmtId="167" formatCode="#,##0.0"/>
    <numFmt numFmtId="168" formatCode="#,##0.0_р_."/>
  </numFmts>
  <fonts count="33" x14ac:knownFonts="1">
    <font>
      <sz val="11"/>
      <color theme="1"/>
      <name val="Calibri"/>
      <family val="2"/>
      <charset val="204"/>
      <scheme val="minor"/>
    </font>
    <font>
      <b/>
      <sz val="14"/>
      <name val="Times New Roman CYR"/>
      <family val="1"/>
      <charset val="204"/>
    </font>
    <font>
      <b/>
      <u/>
      <sz val="10"/>
      <name val="Arabic Typesetting"/>
      <family val="4"/>
    </font>
    <font>
      <b/>
      <i/>
      <sz val="20"/>
      <name val="Angsana New"/>
      <family val="1"/>
    </font>
    <font>
      <b/>
      <i/>
      <sz val="16"/>
      <name val="Angsana New"/>
      <family val="1"/>
    </font>
    <font>
      <b/>
      <i/>
      <sz val="12"/>
      <name val="Angsana New"/>
      <family val="1"/>
    </font>
    <font>
      <b/>
      <u/>
      <sz val="12"/>
      <name val="Angsana New"/>
      <family val="1"/>
    </font>
    <font>
      <sz val="12"/>
      <name val="Angsana New"/>
      <family val="1"/>
    </font>
    <font>
      <sz val="12"/>
      <name val="Arial"/>
      <family val="2"/>
      <charset val="204"/>
    </font>
    <font>
      <sz val="8"/>
      <name val="Arial Cyr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ngsana New"/>
      <family val="1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Times New Roman CYR"/>
      <charset val="204"/>
    </font>
    <font>
      <sz val="11"/>
      <name val="Times New Roman CYR"/>
      <family val="1"/>
      <charset val="204"/>
    </font>
    <font>
      <b/>
      <i/>
      <sz val="12"/>
      <name val="Arial"/>
      <family val="2"/>
      <charset val="204"/>
    </font>
    <font>
      <b/>
      <sz val="12"/>
      <color rgb="FFC00000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6"/>
      <name val="Angsana New"/>
      <family val="1"/>
    </font>
    <font>
      <sz val="18"/>
      <name val="Angsana New"/>
      <family val="1"/>
    </font>
    <font>
      <b/>
      <i/>
      <sz val="14"/>
      <name val="Angsana New"/>
      <family val="1"/>
    </font>
    <font>
      <b/>
      <u/>
      <sz val="26"/>
      <name val="Arabic Typesetting"/>
      <family val="4"/>
    </font>
    <font>
      <b/>
      <sz val="18"/>
      <name val="Angsana New"/>
      <family val="1"/>
    </font>
    <font>
      <b/>
      <sz val="12"/>
      <color indexed="6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horizontal="left"/>
    </xf>
    <xf numFmtId="0" fontId="9" fillId="0" borderId="0" xfId="0" applyFont="1"/>
    <xf numFmtId="0" fontId="11" fillId="0" borderId="24" xfId="0" applyFont="1" applyFill="1" applyBorder="1"/>
    <xf numFmtId="0" fontId="11" fillId="0" borderId="25" xfId="0" applyFont="1" applyFill="1" applyBorder="1"/>
    <xf numFmtId="0" fontId="5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Fill="1"/>
    <xf numFmtId="0" fontId="14" fillId="0" borderId="0" xfId="0" applyFont="1" applyBorder="1" applyAlignment="1"/>
    <xf numFmtId="0" fontId="15" fillId="0" borderId="0" xfId="0" applyFont="1" applyFill="1" applyAlignment="1"/>
    <xf numFmtId="0" fontId="16" fillId="0" borderId="0" xfId="0" applyFont="1" applyBorder="1"/>
    <xf numFmtId="0" fontId="15" fillId="0" borderId="0" xfId="0" applyFont="1" applyBorder="1"/>
    <xf numFmtId="0" fontId="15" fillId="0" borderId="0" xfId="0" applyFont="1" applyFill="1"/>
    <xf numFmtId="0" fontId="14" fillId="0" borderId="0" xfId="0" applyFont="1" applyBorder="1"/>
    <xf numFmtId="0" fontId="11" fillId="0" borderId="0" xfId="0" applyFont="1" applyBorder="1"/>
    <xf numFmtId="0" fontId="14" fillId="0" borderId="0" xfId="0" applyFont="1" applyBorder="1" applyAlignment="1">
      <alignment horizontal="center"/>
    </xf>
    <xf numFmtId="0" fontId="11" fillId="0" borderId="28" xfId="0" applyFont="1" applyFill="1" applyBorder="1"/>
    <xf numFmtId="0" fontId="11" fillId="0" borderId="29" xfId="0" applyFont="1" applyFill="1" applyBorder="1"/>
    <xf numFmtId="0" fontId="11" fillId="2" borderId="25" xfId="0" applyFont="1" applyFill="1" applyBorder="1"/>
    <xf numFmtId="0" fontId="11" fillId="2" borderId="24" xfId="0" applyFont="1" applyFill="1" applyBorder="1"/>
    <xf numFmtId="0" fontId="11" fillId="0" borderId="30" xfId="0" applyFont="1" applyFill="1" applyBorder="1"/>
    <xf numFmtId="0" fontId="11" fillId="0" borderId="31" xfId="0" applyFont="1" applyFill="1" applyBorder="1"/>
    <xf numFmtId="0" fontId="0" fillId="0" borderId="0" xfId="0" applyFont="1" applyAlignment="1">
      <alignment shrinkToFit="1"/>
    </xf>
    <xf numFmtId="0" fontId="10" fillId="0" borderId="0" xfId="0" applyFont="1" applyAlignment="1">
      <alignment horizontal="left" shrinkToFit="1"/>
    </xf>
    <xf numFmtId="0" fontId="11" fillId="0" borderId="0" xfId="0" applyFont="1" applyAlignment="1">
      <alignment shrinkToFit="1"/>
    </xf>
    <xf numFmtId="0" fontId="10" fillId="0" borderId="0" xfId="0" applyFont="1" applyAlignment="1">
      <alignment horizontal="center" shrinkToFit="1"/>
    </xf>
    <xf numFmtId="0" fontId="17" fillId="0" borderId="0" xfId="0" applyFont="1" applyAlignment="1">
      <alignment horizontal="center" shrinkToFit="1"/>
    </xf>
    <xf numFmtId="0" fontId="10" fillId="0" borderId="8" xfId="0" applyFont="1" applyBorder="1" applyAlignment="1">
      <alignment horizontal="center" shrinkToFit="1"/>
    </xf>
    <xf numFmtId="0" fontId="10" fillId="0" borderId="9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10" fillId="0" borderId="13" xfId="0" applyFont="1" applyBorder="1" applyAlignment="1">
      <alignment horizontal="center" shrinkToFit="1"/>
    </xf>
    <xf numFmtId="0" fontId="10" fillId="0" borderId="16" xfId="0" applyFont="1" applyBorder="1" applyAlignment="1">
      <alignment horizontal="center" shrinkToFit="1"/>
    </xf>
    <xf numFmtId="0" fontId="10" fillId="0" borderId="17" xfId="0" applyFont="1" applyBorder="1" applyAlignment="1">
      <alignment horizontal="center" shrinkToFit="1"/>
    </xf>
    <xf numFmtId="0" fontId="11" fillId="0" borderId="7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shrinkToFit="1"/>
    </xf>
    <xf numFmtId="0" fontId="11" fillId="0" borderId="0" xfId="0" applyFont="1" applyFill="1" applyBorder="1" applyAlignment="1">
      <alignment horizontal="center" shrinkToFit="1"/>
    </xf>
    <xf numFmtId="1" fontId="11" fillId="0" borderId="0" xfId="0" applyNumberFormat="1" applyFont="1" applyFill="1" applyBorder="1" applyAlignment="1">
      <alignment horizontal="center" shrinkToFit="1"/>
    </xf>
    <xf numFmtId="2" fontId="11" fillId="0" borderId="0" xfId="0" applyNumberFormat="1" applyFont="1" applyFill="1" applyBorder="1" applyAlignment="1">
      <alignment horizontal="center" shrinkToFit="1"/>
    </xf>
    <xf numFmtId="166" fontId="11" fillId="0" borderId="0" xfId="0" applyNumberFormat="1" applyFont="1" applyFill="1" applyBorder="1" applyAlignment="1">
      <alignment horizontal="center" shrinkToFit="1"/>
    </xf>
    <xf numFmtId="0" fontId="10" fillId="0" borderId="33" xfId="0" applyFont="1" applyFill="1" applyBorder="1" applyAlignment="1">
      <alignment shrinkToFit="1"/>
    </xf>
    <xf numFmtId="0" fontId="10" fillId="0" borderId="34" xfId="0" applyFont="1" applyFill="1" applyBorder="1" applyAlignment="1">
      <alignment shrinkToFit="1"/>
    </xf>
    <xf numFmtId="0" fontId="11" fillId="0" borderId="0" xfId="0" applyFont="1" applyFill="1" applyAlignment="1">
      <alignment shrinkToFit="1"/>
    </xf>
    <xf numFmtId="0" fontId="10" fillId="0" borderId="0" xfId="0" applyFont="1" applyFill="1" applyBorder="1" applyAlignment="1">
      <alignment horizontal="left" shrinkToFit="1"/>
    </xf>
    <xf numFmtId="0" fontId="10" fillId="0" borderId="35" xfId="0" applyFont="1" applyFill="1" applyBorder="1" applyAlignment="1">
      <alignment shrinkToFit="1"/>
    </xf>
    <xf numFmtId="0" fontId="10" fillId="0" borderId="13" xfId="0" applyFont="1" applyFill="1" applyBorder="1" applyAlignment="1">
      <alignment shrinkToFit="1"/>
    </xf>
    <xf numFmtId="0" fontId="11" fillId="0" borderId="36" xfId="0" applyFont="1" applyFill="1" applyBorder="1" applyAlignment="1">
      <alignment horizontal="center" shrinkToFit="1"/>
    </xf>
    <xf numFmtId="0" fontId="11" fillId="0" borderId="24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18" fillId="0" borderId="0" xfId="0" applyFont="1" applyFill="1" applyAlignment="1">
      <alignment shrinkToFit="1"/>
    </xf>
    <xf numFmtId="0" fontId="19" fillId="0" borderId="0" xfId="0" applyFont="1" applyFill="1" applyBorder="1" applyAlignment="1">
      <alignment horizontal="left" shrinkToFit="1"/>
    </xf>
    <xf numFmtId="0" fontId="19" fillId="0" borderId="0" xfId="0" applyFont="1" applyFill="1" applyBorder="1" applyAlignment="1">
      <alignment horizontal="right" shrinkToFit="1"/>
    </xf>
    <xf numFmtId="0" fontId="20" fillId="0" borderId="0" xfId="0" applyFont="1" applyFill="1" applyBorder="1" applyAlignment="1">
      <alignment horizontal="center" shrinkToFit="1"/>
    </xf>
    <xf numFmtId="49" fontId="20" fillId="0" borderId="0" xfId="0" applyNumberFormat="1" applyFont="1" applyFill="1" applyBorder="1" applyAlignment="1">
      <alignment horizontal="center" shrinkToFit="1"/>
    </xf>
    <xf numFmtId="1" fontId="20" fillId="0" borderId="0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 shrinkToFit="1"/>
    </xf>
    <xf numFmtId="0" fontId="8" fillId="0" borderId="22" xfId="0" applyFont="1" applyFill="1" applyBorder="1" applyAlignment="1">
      <alignment horizontal="center" shrinkToFit="1"/>
    </xf>
    <xf numFmtId="3" fontId="22" fillId="0" borderId="7" xfId="0" applyNumberFormat="1" applyFont="1" applyFill="1" applyBorder="1" applyAlignment="1">
      <alignment horizontal="center" shrinkToFit="1"/>
    </xf>
    <xf numFmtId="0" fontId="8" fillId="0" borderId="7" xfId="0" applyFont="1" applyFill="1" applyBorder="1" applyAlignment="1">
      <alignment horizontal="center" shrinkToFit="1"/>
    </xf>
    <xf numFmtId="2" fontId="22" fillId="0" borderId="7" xfId="0" applyNumberFormat="1" applyFont="1" applyFill="1" applyBorder="1" applyAlignment="1">
      <alignment horizontal="center" shrinkToFit="1"/>
    </xf>
    <xf numFmtId="0" fontId="8" fillId="2" borderId="7" xfId="0" applyFont="1" applyFill="1" applyBorder="1" applyAlignment="1">
      <alignment horizontal="center" shrinkToFit="1"/>
    </xf>
    <xf numFmtId="0" fontId="10" fillId="0" borderId="10" xfId="0" applyFont="1" applyBorder="1" applyAlignment="1">
      <alignment horizontal="center" wrapText="1" shrinkToFit="1"/>
    </xf>
    <xf numFmtId="0" fontId="11" fillId="0" borderId="10" xfId="0" applyFont="1" applyBorder="1" applyAlignment="1">
      <alignment horizontal="center" wrapText="1" shrinkToFit="1"/>
    </xf>
    <xf numFmtId="0" fontId="14" fillId="0" borderId="14" xfId="0" applyFont="1" applyBorder="1" applyAlignment="1">
      <alignment horizontal="center" wrapText="1" shrinkToFit="1"/>
    </xf>
    <xf numFmtId="0" fontId="8" fillId="0" borderId="14" xfId="0" applyFont="1" applyBorder="1" applyAlignment="1">
      <alignment horizontal="center" wrapText="1" shrinkToFit="1"/>
    </xf>
    <xf numFmtId="0" fontId="8" fillId="0" borderId="13" xfId="0" applyFont="1" applyBorder="1" applyAlignment="1">
      <alignment horizontal="center" wrapText="1" shrinkToFit="1"/>
    </xf>
    <xf numFmtId="0" fontId="14" fillId="0" borderId="13" xfId="0" applyFont="1" applyBorder="1" applyAlignment="1">
      <alignment horizontal="center" wrapText="1" shrinkToFit="1"/>
    </xf>
    <xf numFmtId="0" fontId="14" fillId="0" borderId="18" xfId="0" applyFont="1" applyBorder="1" applyAlignment="1">
      <alignment horizontal="center" wrapText="1" shrinkToFit="1"/>
    </xf>
    <xf numFmtId="0" fontId="21" fillId="0" borderId="18" xfId="0" applyFont="1" applyBorder="1" applyAlignment="1">
      <alignment horizontal="center" wrapText="1" shrinkToFit="1"/>
    </xf>
    <xf numFmtId="0" fontId="24" fillId="0" borderId="18" xfId="0" applyFont="1" applyBorder="1" applyAlignment="1">
      <alignment horizontal="center" wrapText="1" shrinkToFit="1"/>
    </xf>
    <xf numFmtId="0" fontId="23" fillId="0" borderId="18" xfId="0" applyFont="1" applyBorder="1" applyAlignment="1">
      <alignment horizontal="center" wrapText="1" shrinkToFit="1"/>
    </xf>
    <xf numFmtId="0" fontId="25" fillId="0" borderId="0" xfId="0" applyFont="1"/>
    <xf numFmtId="0" fontId="26" fillId="0" borderId="0" xfId="0" applyFont="1" applyBorder="1" applyAlignment="1">
      <alignment horizontal="center"/>
    </xf>
    <xf numFmtId="0" fontId="11" fillId="0" borderId="39" xfId="0" applyFont="1" applyFill="1" applyBorder="1"/>
    <xf numFmtId="0" fontId="11" fillId="0" borderId="21" xfId="0" applyFont="1" applyFill="1" applyBorder="1"/>
    <xf numFmtId="0" fontId="11" fillId="0" borderId="11" xfId="0" applyFont="1" applyBorder="1" applyAlignment="1">
      <alignment horizontal="center" wrapText="1" shrinkToFit="1"/>
    </xf>
    <xf numFmtId="0" fontId="8" fillId="0" borderId="15" xfId="0" applyFont="1" applyBorder="1" applyAlignment="1">
      <alignment horizontal="center" wrapText="1" shrinkToFit="1"/>
    </xf>
    <xf numFmtId="0" fontId="23" fillId="0" borderId="19" xfId="0" applyFont="1" applyBorder="1" applyAlignment="1">
      <alignment horizontal="center" wrapText="1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/>
    </xf>
    <xf numFmtId="0" fontId="30" fillId="0" borderId="0" xfId="0" applyFont="1"/>
    <xf numFmtId="0" fontId="8" fillId="0" borderId="32" xfId="0" applyFont="1" applyFill="1" applyBorder="1" applyAlignment="1">
      <alignment horizontal="center" shrinkToFit="1"/>
    </xf>
    <xf numFmtId="168" fontId="22" fillId="0" borderId="32" xfId="0" applyNumberFormat="1" applyFont="1" applyFill="1" applyBorder="1" applyAlignment="1">
      <alignment horizontal="center" shrinkToFit="1"/>
    </xf>
    <xf numFmtId="2" fontId="8" fillId="0" borderId="40" xfId="0" applyNumberFormat="1" applyFont="1" applyFill="1" applyBorder="1" applyAlignment="1">
      <alignment horizontal="center"/>
    </xf>
    <xf numFmtId="3" fontId="32" fillId="0" borderId="40" xfId="0" applyNumberFormat="1" applyFont="1" applyFill="1" applyBorder="1" applyAlignment="1">
      <alignment horizontal="center"/>
    </xf>
    <xf numFmtId="164" fontId="8" fillId="0" borderId="41" xfId="0" applyNumberFormat="1" applyFont="1" applyFill="1" applyBorder="1" applyAlignment="1">
      <alignment horizontal="center" shrinkToFit="1"/>
    </xf>
    <xf numFmtId="164" fontId="8" fillId="0" borderId="40" xfId="0" applyNumberFormat="1" applyFont="1" applyFill="1" applyBorder="1" applyAlignment="1">
      <alignment horizontal="center"/>
    </xf>
    <xf numFmtId="166" fontId="8" fillId="0" borderId="40" xfId="0" applyNumberFormat="1" applyFont="1" applyFill="1" applyBorder="1" applyAlignment="1">
      <alignment horizontal="center"/>
    </xf>
    <xf numFmtId="165" fontId="8" fillId="0" borderId="40" xfId="0" applyNumberFormat="1" applyFont="1" applyFill="1" applyBorder="1" applyAlignment="1">
      <alignment horizontal="center"/>
    </xf>
    <xf numFmtId="164" fontId="32" fillId="0" borderId="40" xfId="0" applyNumberFormat="1" applyFont="1" applyFill="1" applyBorder="1" applyAlignment="1">
      <alignment horizontal="center"/>
    </xf>
    <xf numFmtId="167" fontId="32" fillId="0" borderId="40" xfId="0" applyNumberFormat="1" applyFont="1" applyFill="1" applyBorder="1" applyAlignment="1">
      <alignment horizontal="center"/>
    </xf>
    <xf numFmtId="165" fontId="8" fillId="3" borderId="40" xfId="0" applyNumberFormat="1" applyFont="1" applyFill="1" applyBorder="1" applyAlignment="1">
      <alignment horizontal="center"/>
    </xf>
    <xf numFmtId="165" fontId="8" fillId="0" borderId="42" xfId="0" applyNumberFormat="1" applyFont="1" applyFill="1" applyBorder="1" applyAlignment="1">
      <alignment horizontal="center"/>
    </xf>
    <xf numFmtId="164" fontId="8" fillId="0" borderId="42" xfId="0" applyNumberFormat="1" applyFont="1" applyFill="1" applyBorder="1" applyAlignment="1">
      <alignment horizontal="center"/>
    </xf>
    <xf numFmtId="168" fontId="8" fillId="0" borderId="43" xfId="0" applyNumberFormat="1" applyFont="1" applyFill="1" applyBorder="1" applyAlignment="1">
      <alignment horizontal="center"/>
    </xf>
    <xf numFmtId="3" fontId="32" fillId="0" borderId="43" xfId="0" applyNumberFormat="1" applyFont="1" applyFill="1" applyBorder="1" applyAlignment="1">
      <alignment horizontal="center"/>
    </xf>
    <xf numFmtId="165" fontId="8" fillId="0" borderId="43" xfId="0" applyNumberFormat="1" applyFont="1" applyFill="1" applyBorder="1" applyAlignment="1">
      <alignment horizontal="center"/>
    </xf>
    <xf numFmtId="164" fontId="32" fillId="0" borderId="43" xfId="0" applyNumberFormat="1" applyFont="1" applyFill="1" applyBorder="1" applyAlignment="1">
      <alignment horizontal="center"/>
    </xf>
    <xf numFmtId="164" fontId="8" fillId="0" borderId="43" xfId="0" applyNumberFormat="1" applyFont="1" applyFill="1" applyBorder="1" applyAlignment="1">
      <alignment horizontal="center"/>
    </xf>
    <xf numFmtId="167" fontId="32" fillId="0" borderId="43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64" fontId="8" fillId="0" borderId="44" xfId="0" applyNumberFormat="1" applyFont="1" applyFill="1" applyBorder="1" applyAlignment="1">
      <alignment horizontal="center" shrinkToFit="1"/>
    </xf>
    <xf numFmtId="164" fontId="8" fillId="0" borderId="45" xfId="0" applyNumberFormat="1" applyFont="1" applyFill="1" applyBorder="1" applyAlignment="1">
      <alignment horizontal="center"/>
    </xf>
    <xf numFmtId="165" fontId="8" fillId="0" borderId="45" xfId="0" applyNumberFormat="1" applyFont="1" applyFill="1" applyBorder="1" applyAlignment="1">
      <alignment horizontal="center"/>
    </xf>
    <xf numFmtId="165" fontId="8" fillId="3" borderId="45" xfId="0" applyNumberFormat="1" applyFont="1" applyFill="1" applyBorder="1" applyAlignment="1">
      <alignment horizontal="center"/>
    </xf>
    <xf numFmtId="164" fontId="8" fillId="0" borderId="46" xfId="0" applyNumberFormat="1" applyFont="1" applyFill="1" applyBorder="1" applyAlignment="1">
      <alignment horizontal="center"/>
    </xf>
    <xf numFmtId="164" fontId="8" fillId="0" borderId="47" xfId="0" applyNumberFormat="1" applyFont="1" applyFill="1" applyBorder="1" applyAlignment="1">
      <alignment horizontal="center"/>
    </xf>
    <xf numFmtId="165" fontId="22" fillId="2" borderId="7" xfId="0" applyNumberFormat="1" applyFont="1" applyFill="1" applyBorder="1" applyAlignment="1">
      <alignment horizontal="center" shrinkToFit="1"/>
    </xf>
    <xf numFmtId="165" fontId="22" fillId="0" borderId="7" xfId="0" applyNumberFormat="1" applyFont="1" applyFill="1" applyBorder="1" applyAlignment="1">
      <alignment horizontal="center" shrinkToFit="1"/>
    </xf>
    <xf numFmtId="165" fontId="32" fillId="0" borderId="40" xfId="0" applyNumberFormat="1" applyFont="1" applyFill="1" applyBorder="1" applyAlignment="1">
      <alignment horizontal="center"/>
    </xf>
    <xf numFmtId="165" fontId="8" fillId="0" borderId="46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shrinkToFit="1"/>
    </xf>
    <xf numFmtId="0" fontId="11" fillId="0" borderId="36" xfId="0" applyFont="1" applyFill="1" applyBorder="1" applyAlignment="1">
      <alignment horizontal="center" shrinkToFit="1"/>
    </xf>
    <xf numFmtId="0" fontId="11" fillId="0" borderId="24" xfId="0" applyFont="1" applyFill="1" applyBorder="1" applyAlignment="1">
      <alignment horizontal="center" shrinkToFit="1"/>
    </xf>
    <xf numFmtId="0" fontId="10" fillId="0" borderId="23" xfId="0" applyFont="1" applyFill="1" applyBorder="1" applyAlignment="1">
      <alignment horizontal="center" shrinkToFit="1"/>
    </xf>
    <xf numFmtId="0" fontId="10" fillId="0" borderId="36" xfId="0" applyFont="1" applyFill="1" applyBorder="1" applyAlignment="1">
      <alignment horizontal="center" shrinkToFit="1"/>
    </xf>
    <xf numFmtId="0" fontId="10" fillId="0" borderId="24" xfId="0" applyFont="1" applyFill="1" applyBorder="1" applyAlignment="1">
      <alignment horizontal="center" shrinkToFit="1"/>
    </xf>
    <xf numFmtId="0" fontId="7" fillId="0" borderId="0" xfId="0" applyFont="1" applyAlignment="1">
      <alignment horizontal="left" vertical="distributed" wrapText="1"/>
    </xf>
    <xf numFmtId="0" fontId="7" fillId="0" borderId="0" xfId="0" applyFont="1" applyAlignment="1">
      <alignment horizontal="left" vertical="distributed"/>
    </xf>
    <xf numFmtId="0" fontId="11" fillId="0" borderId="7" xfId="0" applyFont="1" applyBorder="1" applyAlignment="1">
      <alignment horizontal="center" shrinkToFit="1"/>
    </xf>
    <xf numFmtId="0" fontId="10" fillId="0" borderId="35" xfId="0" applyFont="1" applyFill="1" applyBorder="1" applyAlignment="1">
      <alignment shrinkToFit="1"/>
    </xf>
    <xf numFmtId="0" fontId="10" fillId="0" borderId="13" xfId="0" applyFont="1" applyFill="1" applyBorder="1" applyAlignment="1">
      <alignment shrinkToFit="1"/>
    </xf>
    <xf numFmtId="0" fontId="10" fillId="0" borderId="20" xfId="0" applyFont="1" applyFill="1" applyBorder="1" applyAlignment="1">
      <alignment horizontal="center" shrinkToFit="1"/>
    </xf>
    <xf numFmtId="0" fontId="10" fillId="0" borderId="21" xfId="0" applyFont="1" applyFill="1" applyBorder="1" applyAlignment="1">
      <alignment horizontal="center" shrinkToFit="1"/>
    </xf>
    <xf numFmtId="0" fontId="10" fillId="0" borderId="33" xfId="0" applyFont="1" applyFill="1" applyBorder="1" applyAlignment="1">
      <alignment horizontal="center" shrinkToFit="1"/>
    </xf>
    <xf numFmtId="0" fontId="10" fillId="0" borderId="37" xfId="0" applyFont="1" applyFill="1" applyBorder="1" applyAlignment="1">
      <alignment horizontal="center" shrinkToFit="1"/>
    </xf>
    <xf numFmtId="0" fontId="10" fillId="0" borderId="34" xfId="0" applyFont="1" applyFill="1" applyBorder="1" applyAlignment="1">
      <alignment horizontal="center" shrinkToFit="1"/>
    </xf>
    <xf numFmtId="0" fontId="10" fillId="0" borderId="38" xfId="0" applyFont="1" applyFill="1" applyBorder="1" applyAlignment="1">
      <alignment horizontal="center" shrinkToFi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10" fillId="0" borderId="12" xfId="0" applyFont="1" applyBorder="1" applyAlignment="1">
      <alignment horizontal="center" shrinkToFit="1"/>
    </xf>
    <xf numFmtId="0" fontId="10" fillId="0" borderId="13" xfId="0" applyFont="1" applyBorder="1" applyAlignment="1">
      <alignment horizont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0</xdr:row>
      <xdr:rowOff>28575</xdr:rowOff>
    </xdr:from>
    <xdr:to>
      <xdr:col>13</xdr:col>
      <xdr:colOff>38100</xdr:colOff>
      <xdr:row>8</xdr:row>
      <xdr:rowOff>120762</xdr:rowOff>
    </xdr:to>
    <xdr:pic>
      <xdr:nvPicPr>
        <xdr:cNvPr id="2" name="Рисунок 5" descr="E:\Документы\ЭтикеткИ\логотип 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28575"/>
          <a:ext cx="2286000" cy="2435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571500</xdr:colOff>
      <xdr:row>35</xdr:row>
      <xdr:rowOff>28574</xdr:rowOff>
    </xdr:from>
    <xdr:to>
      <xdr:col>2</xdr:col>
      <xdr:colOff>400050</xdr:colOff>
      <xdr:row>43</xdr:row>
      <xdr:rowOff>152399</xdr:rowOff>
    </xdr:to>
    <xdr:pic>
      <xdr:nvPicPr>
        <xdr:cNvPr id="19" name="Picture 2" descr="Boch 2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8201024"/>
          <a:ext cx="10477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276225</xdr:colOff>
      <xdr:row>37</xdr:row>
      <xdr:rowOff>38099</xdr:rowOff>
    </xdr:from>
    <xdr:to>
      <xdr:col>2</xdr:col>
      <xdr:colOff>1095375</xdr:colOff>
      <xdr:row>43</xdr:row>
      <xdr:rowOff>123824</xdr:rowOff>
    </xdr:to>
    <xdr:pic>
      <xdr:nvPicPr>
        <xdr:cNvPr id="20" name="Picture 3" descr="Flaga 4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8591549"/>
          <a:ext cx="8191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1076325</xdr:colOff>
      <xdr:row>38</xdr:row>
      <xdr:rowOff>76200</xdr:rowOff>
    </xdr:from>
    <xdr:to>
      <xdr:col>2</xdr:col>
      <xdr:colOff>1762125</xdr:colOff>
      <xdr:row>43</xdr:row>
      <xdr:rowOff>76200</xdr:rowOff>
    </xdr:to>
    <xdr:pic>
      <xdr:nvPicPr>
        <xdr:cNvPr id="21" name="Picture 4" descr="Flaga 3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715875"/>
          <a:ext cx="6858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533400</xdr:colOff>
      <xdr:row>31</xdr:row>
      <xdr:rowOff>0</xdr:rowOff>
    </xdr:from>
    <xdr:to>
      <xdr:col>2</xdr:col>
      <xdr:colOff>1628775</xdr:colOff>
      <xdr:row>35</xdr:row>
      <xdr:rowOff>9525</xdr:rowOff>
    </xdr:to>
    <xdr:pic>
      <xdr:nvPicPr>
        <xdr:cNvPr id="22" name="Picture 5" descr="Nasos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11506200"/>
          <a:ext cx="1095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0"/>
  <sheetViews>
    <sheetView tabSelected="1" workbookViewId="0">
      <selection activeCell="P19" sqref="P19"/>
    </sheetView>
  </sheetViews>
  <sheetFormatPr defaultRowHeight="15" x14ac:dyDescent="0.25"/>
  <cols>
    <col min="1" max="1" width="9.140625" customWidth="1"/>
    <col min="2" max="2" width="12.42578125" customWidth="1"/>
    <col min="3" max="3" width="42.5703125" customWidth="1"/>
    <col min="4" max="4" width="20.140625" customWidth="1"/>
    <col min="5" max="5" width="12.5703125" customWidth="1"/>
    <col min="6" max="6" width="12.140625" customWidth="1"/>
    <col min="7" max="7" width="11.42578125" customWidth="1"/>
    <col min="8" max="8" width="11.28515625" customWidth="1"/>
    <col min="9" max="9" width="11.7109375" customWidth="1"/>
    <col min="10" max="10" width="12" customWidth="1"/>
    <col min="11" max="11" width="11.140625" customWidth="1"/>
    <col min="12" max="12" width="11.28515625" customWidth="1"/>
    <col min="13" max="13" width="11.42578125" customWidth="1"/>
    <col min="14" max="14" width="11.28515625" customWidth="1"/>
    <col min="15" max="15" width="11.42578125" customWidth="1"/>
    <col min="16" max="16" width="10" customWidth="1"/>
  </cols>
  <sheetData>
    <row r="2" spans="1:18" ht="38.25" x14ac:dyDescent="0.8">
      <c r="B2" s="1"/>
      <c r="C2" s="82" t="s">
        <v>0</v>
      </c>
      <c r="D2" s="82"/>
      <c r="E2" s="82"/>
      <c r="F2" s="82"/>
      <c r="G2" s="2"/>
      <c r="H2" s="2"/>
      <c r="I2" s="2"/>
      <c r="J2" s="2"/>
      <c r="K2" s="2"/>
    </row>
    <row r="3" spans="1:18" ht="27" thickBot="1" x14ac:dyDescent="0.55000000000000004">
      <c r="B3" s="1"/>
      <c r="C3" s="80" t="s">
        <v>61</v>
      </c>
      <c r="D3" s="80"/>
      <c r="E3" s="80"/>
      <c r="F3" s="80"/>
      <c r="G3" s="80"/>
      <c r="H3" s="80"/>
      <c r="I3" s="80"/>
      <c r="J3" s="80"/>
      <c r="K3" s="81"/>
    </row>
    <row r="4" spans="1:18" ht="15" customHeight="1" x14ac:dyDescent="0.25">
      <c r="B4" s="130" t="s">
        <v>59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</row>
    <row r="5" spans="1:18" ht="33" customHeight="1" x14ac:dyDescent="0.25">
      <c r="B5" s="133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</row>
    <row r="6" spans="1:18" ht="22.5" customHeight="1" thickBot="1" x14ac:dyDescent="0.3"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8"/>
    </row>
    <row r="7" spans="1:18" ht="18" customHeight="1" x14ac:dyDescent="0.4">
      <c r="B7" s="3" t="s">
        <v>1</v>
      </c>
      <c r="C7" s="7"/>
      <c r="D7" s="7"/>
      <c r="E7" s="7"/>
      <c r="F7" s="7"/>
      <c r="G7" s="7"/>
      <c r="H7" s="7"/>
      <c r="I7" s="7"/>
      <c r="J7" s="7"/>
      <c r="K7" s="7"/>
      <c r="L7" s="8"/>
      <c r="M7" s="8"/>
    </row>
    <row r="8" spans="1:18" ht="15.75" customHeight="1" x14ac:dyDescent="0.25">
      <c r="B8" s="119" t="s">
        <v>58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8" ht="15.75" customHeight="1" x14ac:dyDescent="0.2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8" ht="15.75" customHeight="1" x14ac:dyDescent="0.25">
      <c r="B10" s="121" t="s">
        <v>2</v>
      </c>
      <c r="C10" s="121"/>
      <c r="D10" s="121" t="s">
        <v>3</v>
      </c>
      <c r="E10" s="121"/>
      <c r="F10" s="121" t="s">
        <v>56</v>
      </c>
      <c r="G10" s="121"/>
      <c r="H10" s="121"/>
      <c r="I10" s="121"/>
      <c r="J10" s="121"/>
      <c r="K10" s="121"/>
      <c r="L10" s="121"/>
      <c r="M10" s="121"/>
      <c r="N10" s="25"/>
      <c r="O10" s="25"/>
      <c r="P10" s="25"/>
      <c r="Q10" s="25"/>
    </row>
    <row r="11" spans="1:18" x14ac:dyDescent="0.25">
      <c r="A11" s="4"/>
      <c r="B11" s="121"/>
      <c r="C11" s="121"/>
      <c r="D11" s="121" t="s">
        <v>4</v>
      </c>
      <c r="E11" s="121"/>
      <c r="F11" s="121" t="s">
        <v>60</v>
      </c>
      <c r="G11" s="121"/>
      <c r="H11" s="121"/>
      <c r="I11" s="121"/>
      <c r="J11" s="121"/>
      <c r="K11" s="121"/>
      <c r="L11" s="121"/>
      <c r="M11" s="121"/>
      <c r="N11" s="25"/>
      <c r="O11" s="25"/>
      <c r="P11" s="25"/>
      <c r="Q11" s="25"/>
      <c r="R11" s="4"/>
    </row>
    <row r="12" spans="1:18" ht="12.75" customHeight="1" x14ac:dyDescent="0.2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5"/>
      <c r="O12" s="25"/>
      <c r="P12" s="25"/>
      <c r="Q12" s="25"/>
    </row>
    <row r="13" spans="1:18" ht="15.75" thickBot="1" x14ac:dyDescent="0.3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8"/>
      <c r="M13" s="28"/>
      <c r="N13" s="29"/>
      <c r="O13" s="29"/>
      <c r="P13" s="29"/>
      <c r="Q13" s="29"/>
    </row>
    <row r="14" spans="1:18" ht="15.75" thickTop="1" x14ac:dyDescent="0.25">
      <c r="B14" s="30"/>
      <c r="C14" s="31"/>
      <c r="D14" s="63"/>
      <c r="E14" s="63" t="s">
        <v>5</v>
      </c>
      <c r="F14" s="64" t="s">
        <v>5</v>
      </c>
      <c r="G14" s="63" t="s">
        <v>5</v>
      </c>
      <c r="H14" s="64" t="s">
        <v>5</v>
      </c>
      <c r="I14" s="63" t="s">
        <v>5</v>
      </c>
      <c r="J14" s="64" t="s">
        <v>5</v>
      </c>
      <c r="K14" s="63" t="s">
        <v>5</v>
      </c>
      <c r="L14" s="77" t="s">
        <v>5</v>
      </c>
    </row>
    <row r="15" spans="1:18" ht="15.75" x14ac:dyDescent="0.25">
      <c r="B15" s="32"/>
      <c r="C15" s="33"/>
      <c r="D15" s="65" t="s">
        <v>6</v>
      </c>
      <c r="E15" s="65" t="s">
        <v>8</v>
      </c>
      <c r="F15" s="66" t="s">
        <v>7</v>
      </c>
      <c r="G15" s="65" t="s">
        <v>8</v>
      </c>
      <c r="H15" s="66" t="s">
        <v>8</v>
      </c>
      <c r="I15" s="65" t="s">
        <v>8</v>
      </c>
      <c r="J15" s="66" t="s">
        <v>8</v>
      </c>
      <c r="K15" s="65" t="s">
        <v>8</v>
      </c>
      <c r="L15" s="78" t="s">
        <v>8</v>
      </c>
    </row>
    <row r="16" spans="1:18" ht="15.75" x14ac:dyDescent="0.25">
      <c r="B16" s="139" t="s">
        <v>9</v>
      </c>
      <c r="C16" s="140"/>
      <c r="D16" s="65" t="s">
        <v>10</v>
      </c>
      <c r="E16" s="65" t="s">
        <v>11</v>
      </c>
      <c r="F16" s="66" t="s">
        <v>11</v>
      </c>
      <c r="G16" s="65" t="s">
        <v>11</v>
      </c>
      <c r="H16" s="66" t="s">
        <v>11</v>
      </c>
      <c r="I16" s="65" t="s">
        <v>11</v>
      </c>
      <c r="J16" s="66" t="s">
        <v>11</v>
      </c>
      <c r="K16" s="65" t="s">
        <v>11</v>
      </c>
      <c r="L16" s="78" t="s">
        <v>11</v>
      </c>
    </row>
    <row r="17" spans="2:17" ht="30.75" x14ac:dyDescent="0.25">
      <c r="B17" s="32"/>
      <c r="C17" s="33"/>
      <c r="D17" s="65"/>
      <c r="E17" s="65" t="s">
        <v>12</v>
      </c>
      <c r="F17" s="66" t="s">
        <v>28</v>
      </c>
      <c r="G17" s="65" t="s">
        <v>12</v>
      </c>
      <c r="H17" s="66" t="s">
        <v>13</v>
      </c>
      <c r="I17" s="65" t="s">
        <v>12</v>
      </c>
      <c r="J17" s="66" t="s">
        <v>13</v>
      </c>
      <c r="K17" s="65" t="s">
        <v>12</v>
      </c>
      <c r="L17" s="78" t="s">
        <v>13</v>
      </c>
    </row>
    <row r="18" spans="2:17" ht="19.5" customHeight="1" x14ac:dyDescent="0.25">
      <c r="B18" s="32"/>
      <c r="C18" s="33"/>
      <c r="D18" s="65"/>
      <c r="E18" s="65" t="s">
        <v>14</v>
      </c>
      <c r="F18" s="67"/>
      <c r="G18" s="68" t="s">
        <v>14</v>
      </c>
      <c r="H18" s="67"/>
      <c r="I18" s="65" t="s">
        <v>14</v>
      </c>
      <c r="J18" s="67"/>
      <c r="K18" s="65" t="s">
        <v>14</v>
      </c>
      <c r="L18" s="78"/>
    </row>
    <row r="19" spans="2:17" ht="18" customHeight="1" thickBot="1" x14ac:dyDescent="0.35">
      <c r="B19" s="34"/>
      <c r="C19" s="35"/>
      <c r="D19" s="69"/>
      <c r="E19" s="70" t="s">
        <v>55</v>
      </c>
      <c r="F19" s="69"/>
      <c r="G19" s="71" t="s">
        <v>52</v>
      </c>
      <c r="H19" s="72" t="s">
        <v>52</v>
      </c>
      <c r="I19" s="71" t="s">
        <v>53</v>
      </c>
      <c r="J19" s="72" t="s">
        <v>53</v>
      </c>
      <c r="K19" s="71" t="s">
        <v>15</v>
      </c>
      <c r="L19" s="79" t="s">
        <v>15</v>
      </c>
    </row>
    <row r="20" spans="2:17" ht="18" customHeight="1" thickTop="1" x14ac:dyDescent="0.25">
      <c r="B20" s="19" t="s">
        <v>49</v>
      </c>
      <c r="C20" s="20"/>
      <c r="D20" s="58" t="s">
        <v>44</v>
      </c>
      <c r="E20" s="59">
        <f>F20*230+1500</f>
        <v>32550</v>
      </c>
      <c r="F20" s="85">
        <v>135</v>
      </c>
      <c r="G20" s="86">
        <f>E20</f>
        <v>32550</v>
      </c>
      <c r="H20" s="85">
        <f>F20</f>
        <v>135</v>
      </c>
      <c r="I20" s="86">
        <f>E20-E20*0.04</f>
        <v>31248</v>
      </c>
      <c r="J20" s="87">
        <f>(I20-1200)/230</f>
        <v>130.64347826086956</v>
      </c>
      <c r="K20" s="86">
        <f>E20-E20*0.08</f>
        <v>29946</v>
      </c>
      <c r="L20" s="103">
        <f>(K20-1200)/230</f>
        <v>124.98260869565217</v>
      </c>
    </row>
    <row r="21" spans="2:17" ht="15.75" customHeight="1" x14ac:dyDescent="0.25">
      <c r="B21" s="75" t="s">
        <v>48</v>
      </c>
      <c r="C21" s="76"/>
      <c r="D21" s="58" t="s">
        <v>16</v>
      </c>
      <c r="E21" s="59">
        <f>F21*220+1500</f>
        <v>31200</v>
      </c>
      <c r="F21" s="85">
        <v>135</v>
      </c>
      <c r="G21" s="86">
        <f t="shared" ref="G21:H23" si="0">E21</f>
        <v>31200</v>
      </c>
      <c r="H21" s="85">
        <f t="shared" si="0"/>
        <v>135</v>
      </c>
      <c r="I21" s="86">
        <f>E21-E21*0.04</f>
        <v>29952</v>
      </c>
      <c r="J21" s="88">
        <f>(I21-1200)/220</f>
        <v>130.69090909090909</v>
      </c>
      <c r="K21" s="86">
        <f>E21-E21*0.08</f>
        <v>28704</v>
      </c>
      <c r="L21" s="104">
        <f>(K21-1200)/220</f>
        <v>125.01818181818182</v>
      </c>
    </row>
    <row r="22" spans="2:17" ht="15.75" x14ac:dyDescent="0.25">
      <c r="B22" s="6" t="s">
        <v>51</v>
      </c>
      <c r="C22" s="5"/>
      <c r="D22" s="58" t="s">
        <v>17</v>
      </c>
      <c r="E22" s="59">
        <f>F22*203+1500</f>
        <v>28905</v>
      </c>
      <c r="F22" s="85">
        <v>135</v>
      </c>
      <c r="G22" s="86">
        <f t="shared" si="0"/>
        <v>28905</v>
      </c>
      <c r="H22" s="85">
        <f t="shared" si="0"/>
        <v>135</v>
      </c>
      <c r="I22" s="86">
        <f>E22-E22*0.04</f>
        <v>27748.799999999999</v>
      </c>
      <c r="J22" s="88">
        <f>(I22-1200)/203</f>
        <v>130.78226600985221</v>
      </c>
      <c r="K22" s="86">
        <f>E22-E22*0.08</f>
        <v>26592.6</v>
      </c>
      <c r="L22" s="104">
        <f>(K22-1200)/203</f>
        <v>125.08669950738916</v>
      </c>
    </row>
    <row r="23" spans="2:17" ht="15.75" x14ac:dyDescent="0.25">
      <c r="B23" s="6" t="s">
        <v>18</v>
      </c>
      <c r="C23" s="5"/>
      <c r="D23" s="60" t="s">
        <v>29</v>
      </c>
      <c r="E23" s="59">
        <f>F23*197+1500</f>
        <v>28095</v>
      </c>
      <c r="F23" s="85">
        <v>135</v>
      </c>
      <c r="G23" s="86">
        <f t="shared" si="0"/>
        <v>28095</v>
      </c>
      <c r="H23" s="85">
        <f t="shared" si="0"/>
        <v>135</v>
      </c>
      <c r="I23" s="86">
        <f>E23-E23*0.04</f>
        <v>26971.200000000001</v>
      </c>
      <c r="J23" s="88">
        <f>(I23-1200)/197</f>
        <v>130.81827411167512</v>
      </c>
      <c r="K23" s="86">
        <f>E23-E23*0.08</f>
        <v>25847.4</v>
      </c>
      <c r="L23" s="104">
        <f>(K23-1200)/197</f>
        <v>125.11370558375636</v>
      </c>
    </row>
    <row r="24" spans="2:17" ht="15.75" x14ac:dyDescent="0.25">
      <c r="B24" s="6" t="s">
        <v>43</v>
      </c>
      <c r="C24" s="5"/>
      <c r="D24" s="60" t="s">
        <v>50</v>
      </c>
      <c r="E24" s="59">
        <f>F24*47+1000</f>
        <v>7486</v>
      </c>
      <c r="F24" s="85">
        <v>138</v>
      </c>
      <c r="G24" s="86">
        <f t="shared" ref="G24:G30" si="1">E24-E24*0.04</f>
        <v>7186.56</v>
      </c>
      <c r="H24" s="88">
        <f>(G24-600)/48</f>
        <v>137.22</v>
      </c>
      <c r="I24" s="86">
        <f t="shared" ref="I24:I30" si="2">E24-E24*0.08</f>
        <v>6887.12</v>
      </c>
      <c r="J24" s="88">
        <f>(I24-600)/48</f>
        <v>130.98166666666665</v>
      </c>
      <c r="K24" s="86">
        <f t="shared" ref="K24:K30" si="3">E24-E24*0.12</f>
        <v>6587.68</v>
      </c>
      <c r="L24" s="104">
        <f>(K24-600)/48</f>
        <v>124.74333333333334</v>
      </c>
    </row>
    <row r="25" spans="2:17" ht="15.75" x14ac:dyDescent="0.25">
      <c r="B25" s="6" t="s">
        <v>47</v>
      </c>
      <c r="C25" s="5"/>
      <c r="D25" s="60" t="s">
        <v>19</v>
      </c>
      <c r="E25" s="59">
        <f>F25*30+800</f>
        <v>4970</v>
      </c>
      <c r="F25" s="85">
        <v>139</v>
      </c>
      <c r="G25" s="86">
        <f t="shared" si="1"/>
        <v>4771.2</v>
      </c>
      <c r="H25" s="88">
        <f>(G25-500)/30</f>
        <v>142.37333333333333</v>
      </c>
      <c r="I25" s="86">
        <f t="shared" si="2"/>
        <v>4572.3999999999996</v>
      </c>
      <c r="J25" s="88">
        <f>(I25-500)/30</f>
        <v>135.74666666666664</v>
      </c>
      <c r="K25" s="86">
        <f t="shared" si="3"/>
        <v>4373.6000000000004</v>
      </c>
      <c r="L25" s="104">
        <f>(K25-500)/30</f>
        <v>129.12</v>
      </c>
    </row>
    <row r="26" spans="2:17" ht="15.75" x14ac:dyDescent="0.25">
      <c r="B26" s="6" t="s">
        <v>20</v>
      </c>
      <c r="C26" s="5"/>
      <c r="D26" s="60" t="s">
        <v>30</v>
      </c>
      <c r="E26" s="61">
        <f>SUM(F26*5)</f>
        <v>725</v>
      </c>
      <c r="F26" s="89">
        <f>F27-2</f>
        <v>145</v>
      </c>
      <c r="G26" s="86">
        <f t="shared" si="1"/>
        <v>696</v>
      </c>
      <c r="H26" s="90">
        <f>G26/5</f>
        <v>139.19999999999999</v>
      </c>
      <c r="I26" s="91">
        <f t="shared" si="2"/>
        <v>667</v>
      </c>
      <c r="J26" s="90">
        <f>I26/5</f>
        <v>133.4</v>
      </c>
      <c r="K26" s="92">
        <f t="shared" si="3"/>
        <v>638</v>
      </c>
      <c r="L26" s="105">
        <f>K26/5</f>
        <v>127.6</v>
      </c>
    </row>
    <row r="27" spans="2:17" ht="15.75" x14ac:dyDescent="0.25">
      <c r="B27" s="21" t="s">
        <v>21</v>
      </c>
      <c r="C27" s="22"/>
      <c r="D27" s="62" t="s">
        <v>54</v>
      </c>
      <c r="E27" s="109">
        <f>SUM(F27*3)</f>
        <v>441</v>
      </c>
      <c r="F27" s="90">
        <f>E28-3</f>
        <v>147</v>
      </c>
      <c r="G27" s="86">
        <f t="shared" si="1"/>
        <v>423.36</v>
      </c>
      <c r="H27" s="93">
        <f>G27/3</f>
        <v>141.12</v>
      </c>
      <c r="I27" s="91">
        <f t="shared" si="2"/>
        <v>405.72</v>
      </c>
      <c r="J27" s="93">
        <f>I27/3</f>
        <v>135.24</v>
      </c>
      <c r="K27" s="92">
        <f t="shared" si="3"/>
        <v>388.08</v>
      </c>
      <c r="L27" s="106">
        <f>K27/3</f>
        <v>129.35999999999999</v>
      </c>
    </row>
    <row r="28" spans="2:17" ht="15.75" x14ac:dyDescent="0.25">
      <c r="B28" s="6" t="s">
        <v>22</v>
      </c>
      <c r="C28" s="5"/>
      <c r="D28" s="60" t="s">
        <v>23</v>
      </c>
      <c r="E28" s="110">
        <v>150</v>
      </c>
      <c r="F28" s="94">
        <f>E28</f>
        <v>150</v>
      </c>
      <c r="G28" s="86">
        <f t="shared" si="1"/>
        <v>144</v>
      </c>
      <c r="H28" s="94">
        <f>G28</f>
        <v>144</v>
      </c>
      <c r="I28" s="111">
        <f t="shared" si="2"/>
        <v>138</v>
      </c>
      <c r="J28" s="94">
        <f>I28</f>
        <v>138</v>
      </c>
      <c r="K28" s="111">
        <f t="shared" si="3"/>
        <v>132</v>
      </c>
      <c r="L28" s="112">
        <f>K28</f>
        <v>132</v>
      </c>
    </row>
    <row r="29" spans="2:17" ht="15.75" x14ac:dyDescent="0.25">
      <c r="B29" s="6" t="s">
        <v>24</v>
      </c>
      <c r="C29" s="5"/>
      <c r="D29" s="60" t="s">
        <v>25</v>
      </c>
      <c r="E29" s="61">
        <f>E28/2+7.5</f>
        <v>82.5</v>
      </c>
      <c r="F29" s="90">
        <f>E29*2</f>
        <v>165</v>
      </c>
      <c r="G29" s="86">
        <f t="shared" si="1"/>
        <v>79.2</v>
      </c>
      <c r="H29" s="94">
        <f>G29*2</f>
        <v>158.4</v>
      </c>
      <c r="I29" s="91">
        <f t="shared" si="2"/>
        <v>75.900000000000006</v>
      </c>
      <c r="J29" s="95">
        <f>I29*2</f>
        <v>151.80000000000001</v>
      </c>
      <c r="K29" s="92">
        <f t="shared" si="3"/>
        <v>72.599999999999994</v>
      </c>
      <c r="L29" s="107">
        <f>K29*2</f>
        <v>145.19999999999999</v>
      </c>
    </row>
    <row r="30" spans="2:17" ht="16.5" thickBot="1" x14ac:dyDescent="0.3">
      <c r="B30" s="23" t="s">
        <v>26</v>
      </c>
      <c r="C30" s="24"/>
      <c r="D30" s="83" t="s">
        <v>27</v>
      </c>
      <c r="E30" s="84">
        <f>E28/3+7</f>
        <v>57</v>
      </c>
      <c r="F30" s="96">
        <f>E30/0.3</f>
        <v>190</v>
      </c>
      <c r="G30" s="97">
        <f t="shared" si="1"/>
        <v>54.72</v>
      </c>
      <c r="H30" s="98">
        <f>G30/0.3</f>
        <v>182.4</v>
      </c>
      <c r="I30" s="99">
        <f t="shared" si="2"/>
        <v>52.44</v>
      </c>
      <c r="J30" s="100">
        <f>I30/0.3</f>
        <v>174.8</v>
      </c>
      <c r="K30" s="101">
        <f t="shared" si="3"/>
        <v>50.16</v>
      </c>
      <c r="L30" s="108">
        <f>K30/0.3</f>
        <v>167.2</v>
      </c>
    </row>
    <row r="31" spans="2:17" ht="15.75" thickTop="1" x14ac:dyDescent="0.25">
      <c r="B31" s="37"/>
      <c r="C31" s="37"/>
      <c r="D31" s="38"/>
      <c r="E31" s="39"/>
      <c r="F31" s="40"/>
      <c r="G31" s="41"/>
      <c r="H31" s="41"/>
      <c r="I31" s="41"/>
      <c r="J31" s="41"/>
      <c r="K31" s="41"/>
      <c r="L31" s="41"/>
      <c r="M31" s="41"/>
      <c r="N31" s="25"/>
      <c r="O31" s="25"/>
      <c r="P31" s="25"/>
      <c r="Q31" s="25"/>
    </row>
    <row r="32" spans="2:17" x14ac:dyDescent="0.25">
      <c r="B32" s="37"/>
      <c r="C32" s="37"/>
      <c r="D32" s="42" t="s">
        <v>31</v>
      </c>
      <c r="E32" s="43"/>
      <c r="F32" s="40"/>
      <c r="G32" s="41"/>
      <c r="H32" s="41"/>
      <c r="I32" s="25"/>
      <c r="J32" s="25"/>
      <c r="K32" s="25"/>
      <c r="L32" s="44"/>
      <c r="M32" s="44"/>
      <c r="N32" s="25"/>
      <c r="O32" s="25"/>
      <c r="P32" s="25"/>
      <c r="Q32" s="25"/>
    </row>
    <row r="33" spans="2:17" x14ac:dyDescent="0.25">
      <c r="B33" s="45"/>
      <c r="C33" s="45"/>
      <c r="D33" s="46" t="s">
        <v>32</v>
      </c>
      <c r="E33" s="47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2:17" x14ac:dyDescent="0.25">
      <c r="B34" s="45"/>
      <c r="C34" s="45"/>
      <c r="D34" s="122" t="s">
        <v>57</v>
      </c>
      <c r="E34" s="123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2:17" x14ac:dyDescent="0.25">
      <c r="B35" s="45"/>
      <c r="C35" s="45"/>
      <c r="D35" s="124"/>
      <c r="E35" s="1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2:17" x14ac:dyDescent="0.25">
      <c r="B36" s="45"/>
      <c r="C36" s="45"/>
      <c r="D36" s="25"/>
      <c r="E36" s="25"/>
      <c r="F36" s="25"/>
      <c r="G36" s="25"/>
      <c r="H36" s="25"/>
      <c r="I36" s="25"/>
      <c r="J36" s="25"/>
      <c r="K36" s="38"/>
      <c r="L36" s="44"/>
      <c r="M36" s="44"/>
      <c r="N36" s="25"/>
      <c r="O36" s="25"/>
      <c r="P36" s="25"/>
      <c r="Q36" s="25"/>
    </row>
    <row r="37" spans="2:17" x14ac:dyDescent="0.25">
      <c r="B37" s="45"/>
      <c r="C37" s="45"/>
      <c r="D37" s="116" t="s">
        <v>46</v>
      </c>
      <c r="E37" s="117"/>
      <c r="F37" s="117"/>
      <c r="G37" s="48"/>
      <c r="H37" s="48"/>
      <c r="I37" s="48"/>
      <c r="J37" s="49"/>
      <c r="K37" s="50"/>
      <c r="L37" s="44"/>
      <c r="M37" s="44"/>
      <c r="N37" s="25"/>
      <c r="O37" s="25"/>
      <c r="P37" s="25"/>
      <c r="Q37" s="25"/>
    </row>
    <row r="38" spans="2:17" x14ac:dyDescent="0.25">
      <c r="B38" s="45"/>
      <c r="C38" s="45"/>
      <c r="D38" s="126" t="s">
        <v>33</v>
      </c>
      <c r="E38" s="127"/>
      <c r="F38" s="127"/>
      <c r="G38" s="128"/>
      <c r="H38" s="116" t="s">
        <v>34</v>
      </c>
      <c r="I38" s="117"/>
      <c r="J38" s="118"/>
      <c r="K38" s="38"/>
      <c r="L38" s="44"/>
      <c r="M38" s="44"/>
      <c r="N38" s="25"/>
      <c r="O38" s="25"/>
      <c r="P38" s="25"/>
      <c r="Q38" s="25"/>
    </row>
    <row r="39" spans="2:17" x14ac:dyDescent="0.25">
      <c r="B39" s="45"/>
      <c r="C39" s="45"/>
      <c r="D39" s="124"/>
      <c r="E39" s="129"/>
      <c r="F39" s="129"/>
      <c r="G39" s="125"/>
      <c r="H39" s="36" t="s">
        <v>35</v>
      </c>
      <c r="I39" s="36"/>
      <c r="J39" s="36" t="s">
        <v>36</v>
      </c>
      <c r="K39" s="38"/>
      <c r="L39" s="44"/>
      <c r="M39" s="44"/>
      <c r="N39" s="25"/>
      <c r="O39" s="25"/>
      <c r="P39" s="25"/>
      <c r="Q39" s="25"/>
    </row>
    <row r="40" spans="2:17" x14ac:dyDescent="0.25">
      <c r="B40" s="45"/>
      <c r="C40" s="45"/>
      <c r="D40" s="113" t="s">
        <v>37</v>
      </c>
      <c r="E40" s="114"/>
      <c r="F40" s="114"/>
      <c r="G40" s="115"/>
      <c r="H40" s="36">
        <v>1500</v>
      </c>
      <c r="I40" s="36"/>
      <c r="J40" s="102">
        <v>1000</v>
      </c>
      <c r="K40" s="38"/>
      <c r="L40" s="44"/>
      <c r="M40" s="44"/>
      <c r="N40" s="25"/>
      <c r="O40" s="25"/>
      <c r="P40" s="25"/>
      <c r="Q40" s="25"/>
    </row>
    <row r="41" spans="2:17" x14ac:dyDescent="0.25">
      <c r="B41" s="45"/>
      <c r="C41" s="45"/>
      <c r="D41" s="113" t="s">
        <v>38</v>
      </c>
      <c r="E41" s="114"/>
      <c r="F41" s="114"/>
      <c r="G41" s="115"/>
      <c r="H41" s="36">
        <v>1500</v>
      </c>
      <c r="I41" s="36"/>
      <c r="J41" s="102">
        <v>500</v>
      </c>
      <c r="K41" s="38"/>
      <c r="L41" s="44"/>
      <c r="M41" s="44"/>
      <c r="N41" s="25"/>
      <c r="O41" s="25"/>
      <c r="P41" s="25"/>
      <c r="Q41" s="25"/>
    </row>
    <row r="42" spans="2:17" x14ac:dyDescent="0.25">
      <c r="B42" s="45"/>
      <c r="C42" s="45"/>
      <c r="D42" s="113" t="s">
        <v>39</v>
      </c>
      <c r="E42" s="114"/>
      <c r="F42" s="114"/>
      <c r="G42" s="115"/>
      <c r="H42" s="36">
        <v>1000</v>
      </c>
      <c r="I42" s="36"/>
      <c r="J42" s="36">
        <v>700</v>
      </c>
      <c r="K42" s="38"/>
      <c r="L42" s="44"/>
      <c r="M42" s="44"/>
      <c r="N42" s="25"/>
      <c r="O42" s="25"/>
      <c r="P42" s="25"/>
      <c r="Q42" s="25"/>
    </row>
    <row r="43" spans="2:17" x14ac:dyDescent="0.25">
      <c r="B43" s="45"/>
      <c r="C43" s="45"/>
      <c r="D43" s="113" t="s">
        <v>40</v>
      </c>
      <c r="E43" s="114"/>
      <c r="F43" s="114"/>
      <c r="G43" s="115"/>
      <c r="H43" s="36">
        <v>800</v>
      </c>
      <c r="I43" s="36"/>
      <c r="J43" s="36">
        <v>600</v>
      </c>
      <c r="K43" s="51"/>
      <c r="L43" s="51"/>
      <c r="M43" s="51"/>
      <c r="N43" s="25"/>
      <c r="O43" s="25"/>
      <c r="P43" s="25"/>
      <c r="Q43" s="25"/>
    </row>
    <row r="44" spans="2:17" x14ac:dyDescent="0.25">
      <c r="B44" s="52"/>
      <c r="C44" s="53"/>
      <c r="D44" s="54"/>
      <c r="E44" s="55"/>
      <c r="F44" s="56"/>
      <c r="G44" s="51"/>
      <c r="H44" s="51"/>
      <c r="I44" s="57"/>
      <c r="J44" s="57"/>
      <c r="K44" s="57"/>
      <c r="L44" s="57"/>
      <c r="M44" s="57"/>
      <c r="N44" s="25"/>
      <c r="O44" s="25"/>
    </row>
    <row r="45" spans="2:17" ht="15.75" x14ac:dyDescent="0.3">
      <c r="B45" s="8"/>
      <c r="C45" s="8"/>
      <c r="D45" s="8"/>
      <c r="E45" s="8"/>
      <c r="F45" s="8"/>
      <c r="G45" s="8"/>
      <c r="H45" s="8"/>
      <c r="I45" s="8"/>
      <c r="J45" s="8"/>
      <c r="K45" s="8"/>
      <c r="L45" s="10"/>
      <c r="M45" s="10"/>
    </row>
    <row r="46" spans="2:17" ht="16.5" x14ac:dyDescent="0.3">
      <c r="B46" s="8"/>
      <c r="C46" s="8"/>
      <c r="D46" s="8"/>
      <c r="E46" s="8"/>
      <c r="F46" s="8"/>
      <c r="G46" s="8"/>
      <c r="H46" s="8"/>
      <c r="I46" s="11"/>
      <c r="J46" s="11"/>
      <c r="K46" s="11"/>
      <c r="L46" s="12"/>
      <c r="M46" s="12"/>
    </row>
    <row r="47" spans="2:17" ht="15.75" x14ac:dyDescent="0.25">
      <c r="B47" s="11" t="s">
        <v>41</v>
      </c>
      <c r="C47" s="11"/>
      <c r="D47" s="11"/>
      <c r="E47" s="11"/>
      <c r="F47" s="11"/>
      <c r="G47" s="11"/>
      <c r="H47" s="11"/>
      <c r="I47" s="13"/>
      <c r="J47" s="14"/>
      <c r="K47" s="14"/>
      <c r="L47" s="15"/>
      <c r="M47" s="15"/>
      <c r="P47" s="4"/>
      <c r="Q47" s="4"/>
    </row>
    <row r="48" spans="2:17" ht="15.75" x14ac:dyDescent="0.25">
      <c r="B48" s="16"/>
      <c r="C48" s="17"/>
      <c r="D48" s="17"/>
      <c r="E48" s="13"/>
      <c r="F48" s="13"/>
      <c r="G48" s="13"/>
      <c r="H48" s="13"/>
      <c r="I48" s="18"/>
      <c r="J48" s="18"/>
      <c r="K48" s="18"/>
      <c r="L48" s="18"/>
      <c r="M48" s="18"/>
      <c r="O48" s="4"/>
      <c r="P48" s="4"/>
      <c r="Q48" s="4"/>
    </row>
    <row r="49" spans="1:15" ht="6.75" customHeight="1" x14ac:dyDescent="0.25">
      <c r="E49" s="18"/>
      <c r="F49" s="18"/>
      <c r="G49" s="18"/>
      <c r="H49" s="18"/>
      <c r="I49" s="14"/>
      <c r="J49" s="14"/>
      <c r="K49" s="14"/>
      <c r="L49" s="15"/>
      <c r="M49" s="15"/>
      <c r="O49" s="4"/>
    </row>
    <row r="50" spans="1:15" ht="18.75" x14ac:dyDescent="0.3">
      <c r="A50" t="s">
        <v>45</v>
      </c>
      <c r="D50" s="73"/>
      <c r="E50" s="74" t="s">
        <v>42</v>
      </c>
      <c r="F50" s="74"/>
      <c r="G50" s="74"/>
      <c r="H50" s="73"/>
      <c r="I50" s="73"/>
    </row>
  </sheetData>
  <mergeCells count="17">
    <mergeCell ref="B4:M6"/>
    <mergeCell ref="B10:C11"/>
    <mergeCell ref="D11:E11"/>
    <mergeCell ref="F11:M11"/>
    <mergeCell ref="B16:C16"/>
    <mergeCell ref="D41:G41"/>
    <mergeCell ref="D42:G42"/>
    <mergeCell ref="D43:G43"/>
    <mergeCell ref="H38:J38"/>
    <mergeCell ref="B8:M8"/>
    <mergeCell ref="D10:E10"/>
    <mergeCell ref="F10:M10"/>
    <mergeCell ref="D34:E34"/>
    <mergeCell ref="D35:E35"/>
    <mergeCell ref="D38:G39"/>
    <mergeCell ref="D40:G40"/>
    <mergeCell ref="D37:F3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2022-03-21T09:51:16Z</cp:lastPrinted>
  <dcterms:created xsi:type="dcterms:W3CDTF">2017-07-31T10:45:00Z</dcterms:created>
  <dcterms:modified xsi:type="dcterms:W3CDTF">2022-10-24T13:43:12Z</dcterms:modified>
</cp:coreProperties>
</file>